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<sst xmlns="http://schemas.openxmlformats.org/spreadsheetml/2006/main" count="106" uniqueCount="69">
  <si>
    <t>PROTESTANTSE GEMEENTE ENSCHEDE</t>
  </si>
  <si>
    <t>jaarrek.</t>
  </si>
  <si>
    <t>begroting</t>
  </si>
  <si>
    <t>verschil</t>
  </si>
  <si>
    <t>€</t>
  </si>
  <si>
    <t>%</t>
  </si>
  <si>
    <t>BATEN</t>
  </si>
  <si>
    <t>83</t>
  </si>
  <si>
    <t>Bijdragen levend geld</t>
  </si>
  <si>
    <t>Overige baten</t>
  </si>
  <si>
    <t>Totaal a</t>
  </si>
  <si>
    <t>LASTEN</t>
  </si>
  <si>
    <t>40</t>
  </si>
  <si>
    <t>Lasten kerkelijke gebouwen</t>
  </si>
  <si>
    <t>43</t>
  </si>
  <si>
    <t>Pastoraat</t>
  </si>
  <si>
    <t>Overige lasten</t>
  </si>
  <si>
    <t>58</t>
  </si>
  <si>
    <t>Overige baten lasten</t>
  </si>
  <si>
    <t>Totaal b</t>
  </si>
  <si>
    <t>53</t>
  </si>
  <si>
    <t>Toevoeging aan fondsen</t>
  </si>
  <si>
    <t>54</t>
  </si>
  <si>
    <t>Ontrekking aan fondsen</t>
  </si>
  <si>
    <t>Voor-/nadelig</t>
  </si>
  <si>
    <t>Verklaring</t>
  </si>
  <si>
    <t>- Hogere bijdrage solidariteitskas (3K)</t>
  </si>
  <si>
    <t>- Hogere vrijwillige bijdragen (16K)</t>
  </si>
  <si>
    <t>- Hogere vrijwillige bijdragen (12K)</t>
  </si>
  <si>
    <t>- Hogere renteopbrengsten van bank (10K)</t>
  </si>
  <si>
    <t>- Hogere huuropbrengst door verhuur i.v.m.</t>
  </si>
  <si>
    <t>- Hogere collecteopbrengsten (8K)</t>
  </si>
  <si>
    <t>- Hogere renteopbrengsten van bank (15K)</t>
  </si>
  <si>
    <t>- Meer verhuur kerkgebouwen (3K)</t>
  </si>
  <si>
    <t xml:space="preserve">  inburgeringscursus (9K)</t>
  </si>
  <si>
    <t>- Meer verhuur kerkgebouwen (4K)</t>
  </si>
  <si>
    <t>- Meer verhuur kerkgebouwen (6K)</t>
  </si>
  <si>
    <t>- Minder ontv .bijdrage diaconaal pred. (5K)</t>
  </si>
  <si>
    <t>- Minder ontv .bijdrage diaconaal pred. (9K)</t>
  </si>
  <si>
    <t>- Hogere ontv. bijdrage rampenpast.(2K)</t>
  </si>
  <si>
    <t>- Minder renteopbrengsten van bank (6K)</t>
  </si>
  <si>
    <t>- Meer energiekosten (5K)</t>
  </si>
  <si>
    <t>- Meer energiekosten (16K)</t>
  </si>
  <si>
    <t>- Minder energiekosten (8K)</t>
  </si>
  <si>
    <t>- Minder energiekosten (16K)</t>
  </si>
  <si>
    <t>- Meer energiekosten (3K)</t>
  </si>
  <si>
    <t>- Meer overige kosten gebouwen (4K)</t>
  </si>
  <si>
    <t>- Minder ov. kosten pastoraat (6K)</t>
  </si>
  <si>
    <t>- Niet begrote kosten stuurgroep toekomstig</t>
  </si>
  <si>
    <t>- Lager kosten pastoraat o.a door vacature</t>
  </si>
  <si>
    <t>- Lager kosten pastoraat door vacature</t>
  </si>
  <si>
    <t>- Lagere bezetting predikanten</t>
  </si>
  <si>
    <t>- Minder overige lasten (3K)</t>
  </si>
  <si>
    <t xml:space="preserve">  beleid PGE (12K)</t>
  </si>
  <si>
    <t xml:space="preserve">  Veldman per 1 sept (25K)</t>
  </si>
  <si>
    <t xml:space="preserve">  Veldman (29K)</t>
  </si>
  <si>
    <t xml:space="preserve">  vacature ds. Epema (19K)</t>
  </si>
  <si>
    <t>- Minderkosten organisten (3K)</t>
  </si>
  <si>
    <t>- Lagere bezetting past. medew.</t>
  </si>
  <si>
    <t xml:space="preserve">  vertrek GJ Kortman (6K)</t>
  </si>
  <si>
    <t xml:space="preserve">  vertrek mevr. Tuller per 15 mei (5K)</t>
  </si>
  <si>
    <t>- Lagere kosten Samenspraak (9K)</t>
  </si>
  <si>
    <t>- Minder ov. kosten pastoraat  AK (5K)</t>
  </si>
  <si>
    <t>- Minder kosten Samenspraak (3K)</t>
  </si>
  <si>
    <t>- Baten vorige jaren (10K)</t>
  </si>
  <si>
    <t>- Hogere toevoeging onderhoudsvoorz. (43K)</t>
  </si>
  <si>
    <t>- Toevoeging voorz. herstructurering PGE (5K)</t>
  </si>
  <si>
    <t>K = x 1.000</t>
  </si>
  <si>
    <t>Bij de "Overige baten" en post 58 "Overige baten lasten" zijn de doorbetaalde collecten niet in cijfers opgenomen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</si>
</sst>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_ ;\-#,##0\ "/>
    <numFmt numFmtId="165" formatCode="_-* #,##0_-;_-* #,##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4" fontId="0" fillId="0" borderId="15" xfId="15" applyNumberFormat="1" applyFont="1" applyBorder="1" applyAlignment="1">
      <alignment/>
    </xf>
    <xf numFmtId="164" fontId="0" fillId="0" borderId="17" xfId="15" applyNumberFormat="1" applyFont="1" applyBorder="1" applyAlignment="1">
      <alignment/>
    </xf>
    <xf numFmtId="10" fontId="0" fillId="0" borderId="16" xfId="17" applyNumberFormat="1" applyFont="1" applyBorder="1" applyAlignment="1">
      <alignment/>
    </xf>
    <xf numFmtId="164" fontId="0" fillId="0" borderId="18" xfId="15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0" fontId="0" fillId="0" borderId="7" xfId="17" applyNumberFormat="1" applyFont="1" applyBorder="1" applyAlignment="1">
      <alignment/>
    </xf>
    <xf numFmtId="164" fontId="0" fillId="0" borderId="8" xfId="15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0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0" fontId="0" fillId="0" borderId="4" xfId="17" applyNumberFormat="1" applyFont="1" applyBorder="1" applyAlignment="1">
      <alignment/>
    </xf>
    <xf numFmtId="10" fontId="0" fillId="0" borderId="3" xfId="17" applyNumberFormat="1" applyFont="1" applyBorder="1" applyAlignment="1">
      <alignment/>
    </xf>
    <xf numFmtId="10" fontId="0" fillId="0" borderId="0" xfId="17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3" xfId="0" applyFont="1" applyFill="1" applyBorder="1" applyAlignment="1">
      <alignment/>
    </xf>
    <xf numFmtId="164" fontId="0" fillId="0" borderId="3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1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0" fontId="0" fillId="0" borderId="19" xfId="17" applyNumberFormat="1" applyFont="1" applyBorder="1" applyAlignment="1">
      <alignment/>
    </xf>
    <xf numFmtId="164" fontId="0" fillId="0" borderId="20" xfId="15" applyNumberFormat="1" applyFont="1" applyBorder="1" applyAlignment="1">
      <alignment/>
    </xf>
    <xf numFmtId="164" fontId="0" fillId="0" borderId="21" xfId="15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2" xfId="15" applyNumberFormat="1" applyFont="1" applyBorder="1" applyAlignment="1">
      <alignment/>
    </xf>
    <xf numFmtId="10" fontId="0" fillId="0" borderId="23" xfId="17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00390625" style="1" customWidth="1"/>
    <col min="2" max="2" width="24.28125" style="1" bestFit="1" customWidth="1"/>
    <col min="3" max="4" width="8.7109375" style="1" bestFit="1" customWidth="1"/>
    <col min="5" max="5" width="7.7109375" style="1" bestFit="1" customWidth="1"/>
    <col min="6" max="6" width="8.8515625" style="1" bestFit="1" customWidth="1"/>
    <col min="7" max="8" width="9.140625" style="1" customWidth="1"/>
    <col min="9" max="9" width="7.7109375" style="1" bestFit="1" customWidth="1"/>
    <col min="10" max="10" width="7.8515625" style="1" bestFit="1" customWidth="1"/>
    <col min="11" max="17" width="9.140625" style="1" customWidth="1"/>
    <col min="18" max="18" width="8.8515625" style="1" bestFit="1" customWidth="1"/>
    <col min="19" max="16384" width="9.140625" style="1" customWidth="1"/>
  </cols>
  <sheetData>
    <row r="1" ht="12.75">
      <c r="B1" s="2" t="s">
        <v>0</v>
      </c>
    </row>
    <row r="3" spans="1:22" s="5" customFormat="1" ht="12.75">
      <c r="A3" s="3"/>
      <c r="B3" s="4"/>
      <c r="C3" s="63">
        <v>2005</v>
      </c>
      <c r="D3" s="64"/>
      <c r="E3" s="64"/>
      <c r="F3" s="65"/>
      <c r="G3" s="63">
        <v>2006</v>
      </c>
      <c r="H3" s="64"/>
      <c r="I3" s="64"/>
      <c r="J3" s="65"/>
      <c r="K3" s="63">
        <v>2007</v>
      </c>
      <c r="L3" s="64"/>
      <c r="M3" s="64"/>
      <c r="N3" s="65"/>
      <c r="O3" s="63">
        <v>2008</v>
      </c>
      <c r="P3" s="64"/>
      <c r="Q3" s="64"/>
      <c r="R3" s="65"/>
      <c r="S3" s="63">
        <v>2009</v>
      </c>
      <c r="T3" s="64"/>
      <c r="U3" s="64"/>
      <c r="V3" s="65"/>
    </row>
    <row r="4" spans="1:22" s="12" customFormat="1" ht="12.75">
      <c r="A4" s="6"/>
      <c r="B4" s="7"/>
      <c r="C4" s="8" t="s">
        <v>1</v>
      </c>
      <c r="D4" s="9" t="s">
        <v>2</v>
      </c>
      <c r="E4" s="66" t="s">
        <v>3</v>
      </c>
      <c r="F4" s="67"/>
      <c r="G4" s="8" t="s">
        <v>1</v>
      </c>
      <c r="H4" s="9" t="s">
        <v>2</v>
      </c>
      <c r="I4" s="66" t="s">
        <v>3</v>
      </c>
      <c r="J4" s="67"/>
      <c r="K4" s="8" t="s">
        <v>1</v>
      </c>
      <c r="L4" s="9" t="s">
        <v>2</v>
      </c>
      <c r="M4" s="66" t="s">
        <v>3</v>
      </c>
      <c r="N4" s="67"/>
      <c r="O4" s="8" t="s">
        <v>1</v>
      </c>
      <c r="P4" s="9" t="s">
        <v>2</v>
      </c>
      <c r="Q4" s="66" t="s">
        <v>3</v>
      </c>
      <c r="R4" s="67"/>
      <c r="S4" s="11" t="s">
        <v>1</v>
      </c>
      <c r="T4" s="9" t="s">
        <v>2</v>
      </c>
      <c r="U4" s="66" t="s">
        <v>3</v>
      </c>
      <c r="V4" s="67"/>
    </row>
    <row r="5" spans="1:22" ht="12.75">
      <c r="A5" s="13"/>
      <c r="B5" s="14"/>
      <c r="C5" s="8" t="s">
        <v>4</v>
      </c>
      <c r="D5" s="9" t="s">
        <v>4</v>
      </c>
      <c r="E5" s="9" t="s">
        <v>4</v>
      </c>
      <c r="F5" s="10" t="s">
        <v>5</v>
      </c>
      <c r="G5" s="8" t="s">
        <v>4</v>
      </c>
      <c r="H5" s="9" t="s">
        <v>4</v>
      </c>
      <c r="I5" s="9" t="s">
        <v>4</v>
      </c>
      <c r="J5" s="10" t="s">
        <v>5</v>
      </c>
      <c r="K5" s="8" t="s">
        <v>4</v>
      </c>
      <c r="L5" s="9" t="s">
        <v>4</v>
      </c>
      <c r="M5" s="9" t="s">
        <v>4</v>
      </c>
      <c r="N5" s="10" t="s">
        <v>5</v>
      </c>
      <c r="O5" s="8" t="s">
        <v>4</v>
      </c>
      <c r="P5" s="9" t="s">
        <v>4</v>
      </c>
      <c r="Q5" s="9" t="s">
        <v>4</v>
      </c>
      <c r="R5" s="10" t="s">
        <v>5</v>
      </c>
      <c r="S5" s="11" t="s">
        <v>4</v>
      </c>
      <c r="T5" s="9" t="s">
        <v>4</v>
      </c>
      <c r="U5" s="9" t="s">
        <v>4</v>
      </c>
      <c r="V5" s="10" t="s">
        <v>5</v>
      </c>
    </row>
    <row r="6" spans="1:22" ht="12.75">
      <c r="A6" s="15" t="s">
        <v>6</v>
      </c>
      <c r="B6" s="16"/>
      <c r="C6" s="17"/>
      <c r="D6" s="18"/>
      <c r="E6" s="18"/>
      <c r="F6" s="19"/>
      <c r="G6" s="17"/>
      <c r="H6" s="18"/>
      <c r="I6" s="18"/>
      <c r="J6" s="19"/>
      <c r="K6" s="17"/>
      <c r="L6" s="18"/>
      <c r="M6" s="18"/>
      <c r="N6" s="19"/>
      <c r="O6" s="17"/>
      <c r="P6" s="18"/>
      <c r="Q6" s="18"/>
      <c r="R6" s="19"/>
      <c r="S6" s="20"/>
      <c r="T6" s="18"/>
      <c r="U6" s="18"/>
      <c r="V6" s="19"/>
    </row>
    <row r="7" spans="1:22" ht="12.75">
      <c r="A7" s="21" t="s">
        <v>7</v>
      </c>
      <c r="B7" s="22" t="s">
        <v>8</v>
      </c>
      <c r="C7" s="23">
        <v>714346</v>
      </c>
      <c r="D7" s="24">
        <v>702900</v>
      </c>
      <c r="E7" s="24">
        <f>C7-D7</f>
        <v>11446</v>
      </c>
      <c r="F7" s="25">
        <f>E7/D7</f>
        <v>0.016283966424811495</v>
      </c>
      <c r="G7" s="23">
        <v>704587</v>
      </c>
      <c r="H7" s="24">
        <v>678800</v>
      </c>
      <c r="I7" s="24">
        <f>G7-H7</f>
        <v>25787</v>
      </c>
      <c r="J7" s="25">
        <f>I7/H7</f>
        <v>0.037989098408956985</v>
      </c>
      <c r="K7" s="23">
        <v>688280</v>
      </c>
      <c r="L7" s="24">
        <v>672300</v>
      </c>
      <c r="M7" s="24">
        <f>K7-L7</f>
        <v>15980</v>
      </c>
      <c r="N7" s="25">
        <f>M7/L7</f>
        <v>0.0237691506767812</v>
      </c>
      <c r="O7" s="23">
        <v>676981</v>
      </c>
      <c r="P7" s="24">
        <v>676760</v>
      </c>
      <c r="Q7" s="24">
        <f>O7-P7</f>
        <v>221</v>
      </c>
      <c r="R7" s="25">
        <f>Q7/P7</f>
        <v>0.00032655594302263727</v>
      </c>
      <c r="S7" s="26">
        <v>651849</v>
      </c>
      <c r="T7" s="24">
        <v>650200</v>
      </c>
      <c r="U7" s="24">
        <f>S7-T7</f>
        <v>1649</v>
      </c>
      <c r="V7" s="25">
        <f>U7/T7</f>
        <v>0.0025361427253152878</v>
      </c>
    </row>
    <row r="8" spans="1:22" ht="12.75">
      <c r="A8" s="27"/>
      <c r="B8" s="28" t="s">
        <v>9</v>
      </c>
      <c r="C8" s="52">
        <f>859132-C7-7088</f>
        <v>137698</v>
      </c>
      <c r="D8" s="53">
        <f>840800-D7-6500</f>
        <v>131400</v>
      </c>
      <c r="E8" s="53">
        <f>C8-D8</f>
        <v>6298</v>
      </c>
      <c r="F8" s="31">
        <f>E8/D8</f>
        <v>0.04792998477929985</v>
      </c>
      <c r="G8" s="52">
        <f>119766-7438</f>
        <v>112328</v>
      </c>
      <c r="H8" s="53">
        <f>115320-8000</f>
        <v>107320</v>
      </c>
      <c r="I8" s="53">
        <f>G8-H8</f>
        <v>5008</v>
      </c>
      <c r="J8" s="31">
        <f>I8/H8</f>
        <v>0.046664181885948564</v>
      </c>
      <c r="K8" s="52">
        <v>119017</v>
      </c>
      <c r="L8" s="53">
        <v>102400</v>
      </c>
      <c r="M8" s="53">
        <f>K8-L8</f>
        <v>16617</v>
      </c>
      <c r="N8" s="31">
        <f>M8/L8</f>
        <v>0.162275390625</v>
      </c>
      <c r="O8" s="52">
        <v>123858</v>
      </c>
      <c r="P8" s="53">
        <v>116650</v>
      </c>
      <c r="Q8" s="53">
        <f>O8-P8</f>
        <v>7208</v>
      </c>
      <c r="R8" s="31">
        <f>Q8/P8</f>
        <v>0.061791684526360906</v>
      </c>
      <c r="S8" s="52">
        <v>134344</v>
      </c>
      <c r="T8" s="53">
        <v>139560</v>
      </c>
      <c r="U8" s="53">
        <f>S8-T8</f>
        <v>-5216</v>
      </c>
      <c r="V8" s="31">
        <f>U8/T8</f>
        <v>-0.037374605904270566</v>
      </c>
    </row>
    <row r="9" spans="1:22" ht="12.75">
      <c r="A9" s="27"/>
      <c r="B9" s="28" t="s">
        <v>10</v>
      </c>
      <c r="C9" s="50">
        <f>SUM(C7:C8)</f>
        <v>852044</v>
      </c>
      <c r="D9" s="51">
        <f>SUM(D7:D8)</f>
        <v>834300</v>
      </c>
      <c r="E9" s="51">
        <f>SUM(E7:E8)</f>
        <v>17744</v>
      </c>
      <c r="F9" s="31">
        <f>E9/D9</f>
        <v>0.021268128970394342</v>
      </c>
      <c r="G9" s="50">
        <f>SUM(G7:G8)</f>
        <v>816915</v>
      </c>
      <c r="H9" s="51">
        <f>SUM(H7:H8)</f>
        <v>786120</v>
      </c>
      <c r="I9" s="51">
        <f>SUM(I7:I8)</f>
        <v>30795</v>
      </c>
      <c r="J9" s="31">
        <f>I9/H9</f>
        <v>0.039173408639902305</v>
      </c>
      <c r="K9" s="50">
        <f>SUM(K7:K8)</f>
        <v>807297</v>
      </c>
      <c r="L9" s="51">
        <f>SUM(L7:L8)</f>
        <v>774700</v>
      </c>
      <c r="M9" s="51">
        <f>SUM(M7:M8)</f>
        <v>32597</v>
      </c>
      <c r="N9" s="31">
        <f>M9/L9</f>
        <v>0.04207693300632503</v>
      </c>
      <c r="O9" s="50">
        <f>SUM(O7:O8)</f>
        <v>800839</v>
      </c>
      <c r="P9" s="51">
        <f>SUM(P7:P8)</f>
        <v>793410</v>
      </c>
      <c r="Q9" s="51">
        <f>SUM(Q7:Q8)</f>
        <v>7429</v>
      </c>
      <c r="R9" s="31">
        <f>Q9/P9</f>
        <v>0.009363380849749815</v>
      </c>
      <c r="S9" s="54">
        <f>SUM(S7:S8)</f>
        <v>786193</v>
      </c>
      <c r="T9" s="51">
        <f>SUM(T7:T8)</f>
        <v>789760</v>
      </c>
      <c r="U9" s="51">
        <f>SUM(U7:U8)</f>
        <v>-3567</v>
      </c>
      <c r="V9" s="31">
        <f>U9/T9</f>
        <v>-0.0045165619935170175</v>
      </c>
    </row>
    <row r="10" spans="1:22" ht="12.75">
      <c r="A10" s="27"/>
      <c r="B10" s="28"/>
      <c r="C10" s="29"/>
      <c r="D10" s="30"/>
      <c r="E10" s="30"/>
      <c r="F10" s="36"/>
      <c r="G10" s="29"/>
      <c r="H10" s="30"/>
      <c r="I10" s="30"/>
      <c r="J10" s="36"/>
      <c r="K10" s="29"/>
      <c r="L10" s="30"/>
      <c r="M10" s="30"/>
      <c r="N10" s="36"/>
      <c r="O10" s="29"/>
      <c r="P10" s="30"/>
      <c r="Q10" s="30"/>
      <c r="R10" s="36"/>
      <c r="S10" s="32"/>
      <c r="T10" s="30"/>
      <c r="U10" s="30"/>
      <c r="V10" s="36"/>
    </row>
    <row r="11" spans="1:22" ht="12.75">
      <c r="A11" s="27" t="s">
        <v>11</v>
      </c>
      <c r="B11" s="28"/>
      <c r="C11" s="29"/>
      <c r="D11" s="30"/>
      <c r="E11" s="30"/>
      <c r="F11" s="36"/>
      <c r="G11" s="29"/>
      <c r="H11" s="30"/>
      <c r="I11" s="30"/>
      <c r="J11" s="36"/>
      <c r="K11" s="29"/>
      <c r="L11" s="30"/>
      <c r="M11" s="30"/>
      <c r="N11" s="36"/>
      <c r="O11" s="29"/>
      <c r="P11" s="30"/>
      <c r="Q11" s="30"/>
      <c r="R11" s="36"/>
      <c r="S11" s="32"/>
      <c r="T11" s="30"/>
      <c r="U11" s="30"/>
      <c r="V11" s="36"/>
    </row>
    <row r="12" spans="1:22" ht="12.75">
      <c r="A12" s="27" t="s">
        <v>12</v>
      </c>
      <c r="B12" s="28" t="s">
        <v>13</v>
      </c>
      <c r="C12" s="29">
        <v>97116</v>
      </c>
      <c r="D12" s="30">
        <v>88400</v>
      </c>
      <c r="E12" s="30">
        <f>C12-D12</f>
        <v>8716</v>
      </c>
      <c r="F12" s="31">
        <f>E12/D12</f>
        <v>0.0985972850678733</v>
      </c>
      <c r="G12" s="29">
        <v>110792</v>
      </c>
      <c r="H12" s="30">
        <v>94310</v>
      </c>
      <c r="I12" s="30">
        <f>G12-H12</f>
        <v>16482</v>
      </c>
      <c r="J12" s="31">
        <f>I12/H12</f>
        <v>0.17476407591983883</v>
      </c>
      <c r="K12" s="29">
        <v>89282</v>
      </c>
      <c r="L12" s="30">
        <v>98200</v>
      </c>
      <c r="M12" s="30">
        <f>K12-L12</f>
        <v>-8918</v>
      </c>
      <c r="N12" s="31">
        <f>M12/L12</f>
        <v>-0.09081466395112016</v>
      </c>
      <c r="O12" s="29">
        <v>88128</v>
      </c>
      <c r="P12" s="30">
        <v>105700</v>
      </c>
      <c r="Q12" s="30">
        <f>O12-P12</f>
        <v>-17572</v>
      </c>
      <c r="R12" s="31">
        <f>Q12/P12</f>
        <v>-0.166244087038789</v>
      </c>
      <c r="S12" s="32">
        <v>113885</v>
      </c>
      <c r="T12" s="30">
        <v>107400</v>
      </c>
      <c r="U12" s="30">
        <f>S12-T12</f>
        <v>6485</v>
      </c>
      <c r="V12" s="31">
        <f>U12/T12</f>
        <v>0.06038175046554935</v>
      </c>
    </row>
    <row r="13" spans="1:22" ht="12.75">
      <c r="A13" s="27" t="s">
        <v>14</v>
      </c>
      <c r="B13" s="28" t="s">
        <v>15</v>
      </c>
      <c r="C13" s="29">
        <v>475718</v>
      </c>
      <c r="D13" s="30">
        <v>495200</v>
      </c>
      <c r="E13" s="30">
        <f>C13-D13</f>
        <v>-19482</v>
      </c>
      <c r="F13" s="31">
        <f>E13/D13</f>
        <v>-0.03934168012924071</v>
      </c>
      <c r="G13" s="29">
        <v>451451</v>
      </c>
      <c r="H13" s="30">
        <v>451900</v>
      </c>
      <c r="I13" s="30">
        <f>G13-H13</f>
        <v>-449</v>
      </c>
      <c r="J13" s="31">
        <f>I13/H13</f>
        <v>-0.0009935826510289888</v>
      </c>
      <c r="K13" s="29">
        <v>469812</v>
      </c>
      <c r="L13" s="30">
        <v>466000</v>
      </c>
      <c r="M13" s="30">
        <f>K13-L13</f>
        <v>3812</v>
      </c>
      <c r="N13" s="31">
        <f>M13/L13</f>
        <v>0.008180257510729613</v>
      </c>
      <c r="O13" s="29">
        <v>449657</v>
      </c>
      <c r="P13" s="30">
        <v>474690</v>
      </c>
      <c r="Q13" s="30">
        <f>O13-P13</f>
        <v>-25033</v>
      </c>
      <c r="R13" s="31">
        <f>Q13/P13</f>
        <v>-0.05273546946428195</v>
      </c>
      <c r="S13" s="32">
        <v>398238</v>
      </c>
      <c r="T13" s="30">
        <v>433200</v>
      </c>
      <c r="U13" s="30">
        <f>S13-T13</f>
        <v>-34962</v>
      </c>
      <c r="V13" s="31">
        <f>U13/T13</f>
        <v>-0.08070637119113573</v>
      </c>
    </row>
    <row r="14" spans="1:22" ht="12.75">
      <c r="A14" s="27"/>
      <c r="B14" s="28" t="s">
        <v>16</v>
      </c>
      <c r="C14" s="29">
        <v>203258</v>
      </c>
      <c r="D14" s="30">
        <v>219630</v>
      </c>
      <c r="E14" s="30">
        <f>C14-D14</f>
        <v>-16372</v>
      </c>
      <c r="F14" s="31">
        <f>E14/D14</f>
        <v>-0.07454355051677822</v>
      </c>
      <c r="G14" s="29">
        <v>214439</v>
      </c>
      <c r="H14" s="30">
        <f>6300+15200+56950+111800+31030+160</f>
        <v>221440</v>
      </c>
      <c r="I14" s="30">
        <f>G14-H14</f>
        <v>-7001</v>
      </c>
      <c r="J14" s="31">
        <f>I14/H14</f>
        <v>-0.031615787572254334</v>
      </c>
      <c r="K14" s="29">
        <v>233062</v>
      </c>
      <c r="L14" s="30">
        <v>221160</v>
      </c>
      <c r="M14" s="30">
        <f>K14-L14</f>
        <v>11902</v>
      </c>
      <c r="N14" s="31">
        <f>M14/L14</f>
        <v>0.053816241635015374</v>
      </c>
      <c r="O14" s="29">
        <v>225378</v>
      </c>
      <c r="P14" s="30">
        <v>229030</v>
      </c>
      <c r="Q14" s="30">
        <f>O14-P14</f>
        <v>-3652</v>
      </c>
      <c r="R14" s="31">
        <f>Q14/P14</f>
        <v>-0.01594550932192289</v>
      </c>
      <c r="S14" s="32">
        <v>265600</v>
      </c>
      <c r="T14" s="30">
        <v>262220</v>
      </c>
      <c r="U14" s="30">
        <f>S14-T14</f>
        <v>3380</v>
      </c>
      <c r="V14" s="31">
        <f>U14/T14</f>
        <v>0.012889939745252078</v>
      </c>
    </row>
    <row r="15" spans="1:22" ht="12.75">
      <c r="A15" s="27" t="s">
        <v>17</v>
      </c>
      <c r="B15" s="28" t="s">
        <v>18</v>
      </c>
      <c r="C15" s="52">
        <f>13158-7088</f>
        <v>6070</v>
      </c>
      <c r="D15" s="53">
        <f>26400-6500</f>
        <v>19900</v>
      </c>
      <c r="E15" s="53">
        <f>C15-D15</f>
        <v>-13830</v>
      </c>
      <c r="F15" s="31">
        <f>E15/D15</f>
        <v>-0.6949748743718593</v>
      </c>
      <c r="G15" s="52">
        <f>24344-7438</f>
        <v>16906</v>
      </c>
      <c r="H15" s="53">
        <f>28020-8000</f>
        <v>20020</v>
      </c>
      <c r="I15" s="53">
        <f>G15-H15</f>
        <v>-3114</v>
      </c>
      <c r="J15" s="31">
        <f>I15/H15</f>
        <v>-0.15554445554445553</v>
      </c>
      <c r="K15" s="52">
        <v>18671</v>
      </c>
      <c r="L15" s="53">
        <v>19840</v>
      </c>
      <c r="M15" s="53">
        <f>K15-L15</f>
        <v>-1169</v>
      </c>
      <c r="N15" s="31">
        <f>M15/L15</f>
        <v>-0.058921370967741936</v>
      </c>
      <c r="O15" s="52">
        <v>16790</v>
      </c>
      <c r="P15" s="53">
        <v>22030</v>
      </c>
      <c r="Q15" s="53">
        <f>O15-P15</f>
        <v>-5240</v>
      </c>
      <c r="R15" s="31">
        <f>Q15/P15</f>
        <v>-0.23785746709033137</v>
      </c>
      <c r="S15" s="52">
        <v>12168</v>
      </c>
      <c r="T15" s="53">
        <v>19620</v>
      </c>
      <c r="U15" s="53">
        <f>S15-T15</f>
        <v>-7452</v>
      </c>
      <c r="V15" s="31">
        <f>U15/T15</f>
        <v>-0.3798165137614679</v>
      </c>
    </row>
    <row r="16" spans="1:22" ht="12.75">
      <c r="A16" s="27"/>
      <c r="B16" s="28" t="s">
        <v>19</v>
      </c>
      <c r="C16" s="23">
        <f>SUM(C12:C15)</f>
        <v>782162</v>
      </c>
      <c r="D16" s="24">
        <f>SUM(D12:D15)</f>
        <v>823130</v>
      </c>
      <c r="E16" s="24">
        <f>SUM(E12:E15)</f>
        <v>-40968</v>
      </c>
      <c r="F16" s="31">
        <f>E16/D16</f>
        <v>-0.04977099607595398</v>
      </c>
      <c r="G16" s="23">
        <f>SUM(G12:G15)</f>
        <v>793588</v>
      </c>
      <c r="H16" s="24">
        <f>SUM(H12:H15)</f>
        <v>787670</v>
      </c>
      <c r="I16" s="24">
        <f>SUM(I12:I15)</f>
        <v>5918</v>
      </c>
      <c r="J16" s="31">
        <f>I16/H16</f>
        <v>0.007513298716467556</v>
      </c>
      <c r="K16" s="23">
        <f>SUM(K12:K15)</f>
        <v>810827</v>
      </c>
      <c r="L16" s="24">
        <f>SUM(L12:L15)</f>
        <v>805200</v>
      </c>
      <c r="M16" s="24">
        <f>SUM(M12:M15)</f>
        <v>5627</v>
      </c>
      <c r="N16" s="31">
        <f>M16/L16</f>
        <v>0.006988325881768505</v>
      </c>
      <c r="O16" s="23">
        <f>SUM(O12:O15)</f>
        <v>779953</v>
      </c>
      <c r="P16" s="24">
        <f>SUM(P12:P15)</f>
        <v>831450</v>
      </c>
      <c r="Q16" s="24">
        <f>SUM(Q12:Q15)</f>
        <v>-51497</v>
      </c>
      <c r="R16" s="31">
        <f>Q16/P16</f>
        <v>-0.06193637621023513</v>
      </c>
      <c r="S16" s="26">
        <f>SUM(S12:S15)</f>
        <v>789891</v>
      </c>
      <c r="T16" s="24">
        <f>SUM(T12:T15)</f>
        <v>822440</v>
      </c>
      <c r="U16" s="24">
        <f>SUM(U12:U15)</f>
        <v>-32549</v>
      </c>
      <c r="V16" s="31">
        <f>U16/T16</f>
        <v>-0.03957613929283595</v>
      </c>
    </row>
    <row r="17" spans="1:22" ht="12.75">
      <c r="A17" s="27"/>
      <c r="B17" s="28"/>
      <c r="C17" s="33"/>
      <c r="D17" s="30"/>
      <c r="E17" s="30"/>
      <c r="F17" s="36"/>
      <c r="G17" s="33"/>
      <c r="H17" s="30"/>
      <c r="I17" s="30"/>
      <c r="J17" s="36"/>
      <c r="K17" s="33"/>
      <c r="L17" s="30"/>
      <c r="M17" s="30"/>
      <c r="N17" s="36"/>
      <c r="O17" s="33"/>
      <c r="P17" s="30"/>
      <c r="Q17" s="30"/>
      <c r="R17" s="36"/>
      <c r="S17" s="35"/>
      <c r="T17" s="30"/>
      <c r="U17" s="30"/>
      <c r="V17" s="36"/>
    </row>
    <row r="18" spans="1:22" ht="12.75">
      <c r="A18" s="27" t="s">
        <v>20</v>
      </c>
      <c r="B18" s="28" t="s">
        <v>21</v>
      </c>
      <c r="C18" s="29">
        <v>68652</v>
      </c>
      <c r="D18" s="30">
        <v>25670</v>
      </c>
      <c r="E18" s="30">
        <f>C18-D18</f>
        <v>42982</v>
      </c>
      <c r="F18" s="31">
        <f>E18/D18</f>
        <v>1.6744059213089209</v>
      </c>
      <c r="G18" s="29">
        <v>25498</v>
      </c>
      <c r="H18" s="30">
        <v>25580</v>
      </c>
      <c r="I18" s="30">
        <f>G18-H18</f>
        <v>-82</v>
      </c>
      <c r="J18" s="31">
        <f>I18/H18</f>
        <v>-0.003205629397967162</v>
      </c>
      <c r="K18" s="29">
        <v>25577</v>
      </c>
      <c r="L18" s="30">
        <v>25500</v>
      </c>
      <c r="M18" s="30">
        <f>K18-L18</f>
        <v>77</v>
      </c>
      <c r="N18" s="31">
        <f>M18/L18</f>
        <v>0.003019607843137255</v>
      </c>
      <c r="O18" s="29">
        <v>25416</v>
      </c>
      <c r="P18" s="30">
        <v>25440</v>
      </c>
      <c r="Q18" s="30">
        <f>O18-P18</f>
        <v>-24</v>
      </c>
      <c r="R18" s="31">
        <f>Q18/P18</f>
        <v>-0.0009433962264150943</v>
      </c>
      <c r="S18" s="32">
        <v>25331</v>
      </c>
      <c r="T18" s="30">
        <v>25350</v>
      </c>
      <c r="U18" s="30">
        <f>S18-T18</f>
        <v>-19</v>
      </c>
      <c r="V18" s="31">
        <f>U18/T18</f>
        <v>-0.0007495069033530572</v>
      </c>
    </row>
    <row r="19" spans="1:22" ht="12.75">
      <c r="A19" s="27" t="s">
        <v>22</v>
      </c>
      <c r="B19" s="28" t="s">
        <v>23</v>
      </c>
      <c r="C19" s="33"/>
      <c r="D19" s="34"/>
      <c r="E19" s="34"/>
      <c r="F19" s="36"/>
      <c r="G19" s="33"/>
      <c r="H19" s="34"/>
      <c r="I19" s="34"/>
      <c r="J19" s="36"/>
      <c r="K19" s="33"/>
      <c r="L19" s="34"/>
      <c r="M19" s="34"/>
      <c r="N19" s="36"/>
      <c r="O19" s="33">
        <v>-4552</v>
      </c>
      <c r="P19" s="34"/>
      <c r="Q19" s="34">
        <f>O19-P19</f>
        <v>-4552</v>
      </c>
      <c r="R19" s="36"/>
      <c r="S19" s="35">
        <v>-18883</v>
      </c>
      <c r="T19" s="34">
        <v>-20000</v>
      </c>
      <c r="U19" s="34">
        <f>S19-T19</f>
        <v>1117</v>
      </c>
      <c r="V19" s="36">
        <f>U19/T19</f>
        <v>-0.05585</v>
      </c>
    </row>
    <row r="20" spans="1:22" ht="12.75">
      <c r="A20" s="27"/>
      <c r="B20" s="28"/>
      <c r="C20" s="58"/>
      <c r="D20" s="59"/>
      <c r="E20" s="59"/>
      <c r="F20" s="36"/>
      <c r="G20" s="58"/>
      <c r="H20" s="59"/>
      <c r="I20" s="59"/>
      <c r="J20" s="36"/>
      <c r="K20" s="58"/>
      <c r="L20" s="59"/>
      <c r="M20" s="59"/>
      <c r="N20" s="36"/>
      <c r="O20" s="58"/>
      <c r="P20" s="59"/>
      <c r="Q20" s="59"/>
      <c r="R20" s="36"/>
      <c r="S20" s="58"/>
      <c r="T20" s="59"/>
      <c r="U20" s="59"/>
      <c r="V20" s="62"/>
    </row>
    <row r="21" spans="1:22" ht="13.5" thickBot="1">
      <c r="A21" s="27"/>
      <c r="B21" s="28" t="s">
        <v>24</v>
      </c>
      <c r="C21" s="56">
        <f>C9-C16-C18-C19</f>
        <v>1230</v>
      </c>
      <c r="D21" s="57">
        <f>D9-D16-D18-D19</f>
        <v>-14500</v>
      </c>
      <c r="E21" s="57">
        <f>C21-D21</f>
        <v>15730</v>
      </c>
      <c r="F21" s="55">
        <f>E21/D21</f>
        <v>-1.0848275862068966</v>
      </c>
      <c r="G21" s="56">
        <f>G9-G16-G18-G19</f>
        <v>-2171</v>
      </c>
      <c r="H21" s="57">
        <f>H9-H16-H18-H19</f>
        <v>-27130</v>
      </c>
      <c r="I21" s="57">
        <f>G21-H21</f>
        <v>24959</v>
      </c>
      <c r="J21" s="55">
        <f>I21/H21</f>
        <v>-0.9199778842609657</v>
      </c>
      <c r="K21" s="56">
        <f>K9-K16-K18-K19</f>
        <v>-29107</v>
      </c>
      <c r="L21" s="57">
        <f>L9-L16-L18-L19</f>
        <v>-56000</v>
      </c>
      <c r="M21" s="57">
        <f>K21-L21</f>
        <v>26893</v>
      </c>
      <c r="N21" s="55">
        <f>M21/L21</f>
        <v>-0.48023214285714283</v>
      </c>
      <c r="O21" s="56">
        <f>O9-O16-O18-O19</f>
        <v>22</v>
      </c>
      <c r="P21" s="57">
        <f>P9-P16-P18-P19</f>
        <v>-63480</v>
      </c>
      <c r="Q21" s="57">
        <f>O21-P21</f>
        <v>63502</v>
      </c>
      <c r="R21" s="55">
        <f>Q21/P21</f>
        <v>-1.000346565847511</v>
      </c>
      <c r="S21" s="60">
        <f>S9-S16-S18-S19</f>
        <v>-10146</v>
      </c>
      <c r="T21" s="57">
        <f>T9-T16-T18-T19</f>
        <v>-38030</v>
      </c>
      <c r="U21" s="57">
        <f>S21-T21</f>
        <v>27884</v>
      </c>
      <c r="V21" s="61">
        <f>U21/T21</f>
        <v>-0.7332106231922166</v>
      </c>
    </row>
    <row r="22" spans="1:22" ht="13.5" thickTop="1">
      <c r="A22" s="13"/>
      <c r="B22" s="14"/>
      <c r="C22" s="48"/>
      <c r="D22" s="49"/>
      <c r="E22" s="49"/>
      <c r="F22" s="39"/>
      <c r="G22" s="48"/>
      <c r="H22" s="49"/>
      <c r="I22" s="49"/>
      <c r="J22" s="39"/>
      <c r="K22" s="48"/>
      <c r="L22" s="49"/>
      <c r="M22" s="49"/>
      <c r="N22" s="39"/>
      <c r="O22" s="48"/>
      <c r="P22" s="49"/>
      <c r="Q22" s="49"/>
      <c r="R22" s="39"/>
      <c r="S22" s="49"/>
      <c r="T22" s="49"/>
      <c r="U22" s="49"/>
      <c r="V22" s="39"/>
    </row>
    <row r="23" spans="1:22" ht="12.75">
      <c r="A23" s="13"/>
      <c r="B23" s="37" t="s">
        <v>68</v>
      </c>
      <c r="C23" s="49"/>
      <c r="D23" s="49"/>
      <c r="E23" s="49"/>
      <c r="F23" s="39"/>
      <c r="G23" s="48"/>
      <c r="H23" s="49"/>
      <c r="I23" s="49"/>
      <c r="J23" s="39"/>
      <c r="K23" s="48"/>
      <c r="L23" s="49"/>
      <c r="M23" s="49"/>
      <c r="N23" s="39"/>
      <c r="O23" s="48"/>
      <c r="P23" s="49"/>
      <c r="Q23" s="49"/>
      <c r="R23" s="39"/>
      <c r="S23" s="49"/>
      <c r="T23" s="49"/>
      <c r="U23" s="49"/>
      <c r="V23" s="39"/>
    </row>
    <row r="24" spans="1:22" ht="12.75">
      <c r="A24" s="13"/>
      <c r="B24" s="14"/>
      <c r="C24" s="13"/>
      <c r="D24" s="37"/>
      <c r="E24" s="37"/>
      <c r="F24" s="14"/>
      <c r="G24" s="13"/>
      <c r="H24" s="37"/>
      <c r="I24" s="38"/>
      <c r="J24" s="39"/>
      <c r="K24" s="13"/>
      <c r="L24" s="37"/>
      <c r="M24" s="37"/>
      <c r="N24" s="14"/>
      <c r="O24" s="40"/>
      <c r="P24" s="41"/>
      <c r="Q24" s="41"/>
      <c r="R24" s="39"/>
      <c r="S24" s="37"/>
      <c r="T24" s="37"/>
      <c r="U24" s="37"/>
      <c r="V24" s="14"/>
    </row>
    <row r="25" spans="1:22" ht="12.75">
      <c r="A25" s="42"/>
      <c r="B25" s="14" t="s">
        <v>67</v>
      </c>
      <c r="C25" s="43" t="s">
        <v>25</v>
      </c>
      <c r="D25" s="37"/>
      <c r="E25" s="37"/>
      <c r="F25" s="14"/>
      <c r="G25" s="43" t="s">
        <v>25</v>
      </c>
      <c r="H25" s="37"/>
      <c r="I25" s="37"/>
      <c r="J25" s="14"/>
      <c r="K25" s="43" t="s">
        <v>25</v>
      </c>
      <c r="L25" s="37"/>
      <c r="M25" s="37"/>
      <c r="N25" s="14"/>
      <c r="O25" s="43" t="s">
        <v>25</v>
      </c>
      <c r="P25" s="37"/>
      <c r="Q25" s="37"/>
      <c r="R25" s="14"/>
      <c r="S25" s="44" t="s">
        <v>25</v>
      </c>
      <c r="T25" s="37"/>
      <c r="U25" s="37"/>
      <c r="V25" s="14"/>
    </row>
    <row r="26" spans="1:22" ht="12.75">
      <c r="A26" s="13"/>
      <c r="B26" s="14"/>
      <c r="C26" s="45" t="s">
        <v>26</v>
      </c>
      <c r="D26" s="37"/>
      <c r="E26" s="37"/>
      <c r="F26" s="14"/>
      <c r="G26" s="45" t="s">
        <v>27</v>
      </c>
      <c r="H26" s="37"/>
      <c r="I26" s="37"/>
      <c r="J26" s="14"/>
      <c r="K26" s="45" t="s">
        <v>28</v>
      </c>
      <c r="L26" s="37"/>
      <c r="M26" s="37"/>
      <c r="N26" s="14"/>
      <c r="O26" s="45" t="s">
        <v>29</v>
      </c>
      <c r="P26" s="37"/>
      <c r="Q26" s="37"/>
      <c r="R26" s="14"/>
      <c r="S26" s="46" t="s">
        <v>30</v>
      </c>
      <c r="T26" s="37"/>
      <c r="U26" s="37"/>
      <c r="V26" s="14"/>
    </row>
    <row r="27" spans="1:22" ht="12.75">
      <c r="A27" s="13"/>
      <c r="B27" s="14"/>
      <c r="C27" s="45" t="s">
        <v>31</v>
      </c>
      <c r="D27" s="37"/>
      <c r="E27" s="37"/>
      <c r="F27" s="14"/>
      <c r="G27" s="45" t="s">
        <v>31</v>
      </c>
      <c r="H27" s="37"/>
      <c r="I27" s="37"/>
      <c r="J27" s="14"/>
      <c r="K27" s="45" t="s">
        <v>32</v>
      </c>
      <c r="L27" s="37"/>
      <c r="M27" s="37"/>
      <c r="N27" s="14"/>
      <c r="O27" s="45" t="s">
        <v>33</v>
      </c>
      <c r="P27" s="37"/>
      <c r="Q27" s="37"/>
      <c r="R27" s="14"/>
      <c r="S27" s="37" t="s">
        <v>34</v>
      </c>
      <c r="T27" s="37"/>
      <c r="U27" s="37"/>
      <c r="V27" s="14"/>
    </row>
    <row r="28" spans="1:22" ht="12.75">
      <c r="A28" s="13"/>
      <c r="B28" s="14"/>
      <c r="C28" s="45" t="s">
        <v>35</v>
      </c>
      <c r="D28" s="37"/>
      <c r="E28" s="37"/>
      <c r="F28" s="14"/>
      <c r="G28" s="45" t="s">
        <v>36</v>
      </c>
      <c r="H28" s="37"/>
      <c r="I28" s="37"/>
      <c r="J28" s="14"/>
      <c r="K28" s="45" t="s">
        <v>35</v>
      </c>
      <c r="L28" s="37"/>
      <c r="M28" s="37"/>
      <c r="N28" s="14"/>
      <c r="O28" s="45" t="s">
        <v>37</v>
      </c>
      <c r="P28" s="37"/>
      <c r="Q28" s="37"/>
      <c r="R28" s="14"/>
      <c r="S28" s="45" t="s">
        <v>38</v>
      </c>
      <c r="T28" s="37"/>
      <c r="U28" s="37"/>
      <c r="V28" s="14"/>
    </row>
    <row r="29" spans="1:22" ht="12.75">
      <c r="A29" s="13"/>
      <c r="B29" s="14"/>
      <c r="C29" s="45" t="s">
        <v>39</v>
      </c>
      <c r="D29" s="37"/>
      <c r="E29" s="37"/>
      <c r="F29" s="14"/>
      <c r="G29" s="13"/>
      <c r="H29" s="37"/>
      <c r="I29" s="37"/>
      <c r="J29" s="14"/>
      <c r="K29" s="13"/>
      <c r="L29" s="37"/>
      <c r="M29" s="37"/>
      <c r="N29" s="14"/>
      <c r="O29" s="13"/>
      <c r="P29" s="37"/>
      <c r="Q29" s="37"/>
      <c r="R29" s="14"/>
      <c r="S29" s="45" t="s">
        <v>40</v>
      </c>
      <c r="T29" s="37"/>
      <c r="U29" s="37"/>
      <c r="V29" s="14"/>
    </row>
    <row r="30" spans="1:22" ht="12.75">
      <c r="A30" s="13"/>
      <c r="B30" s="14"/>
      <c r="C30" s="13"/>
      <c r="D30" s="37"/>
      <c r="E30" s="37"/>
      <c r="F30" s="14"/>
      <c r="G30" s="13"/>
      <c r="H30" s="37"/>
      <c r="I30" s="37"/>
      <c r="J30" s="14"/>
      <c r="K30" s="13"/>
      <c r="L30" s="37"/>
      <c r="M30" s="37"/>
      <c r="N30" s="14"/>
      <c r="O30" s="13"/>
      <c r="P30" s="37"/>
      <c r="Q30" s="37"/>
      <c r="R30" s="14"/>
      <c r="S30" s="37"/>
      <c r="T30" s="37"/>
      <c r="U30" s="37"/>
      <c r="V30" s="14"/>
    </row>
    <row r="31" spans="1:22" ht="12.75">
      <c r="A31" s="13"/>
      <c r="B31" s="14"/>
      <c r="C31" s="45" t="s">
        <v>41</v>
      </c>
      <c r="D31" s="37"/>
      <c r="E31" s="37"/>
      <c r="F31" s="14"/>
      <c r="G31" s="45" t="s">
        <v>42</v>
      </c>
      <c r="H31" s="37"/>
      <c r="I31" s="37"/>
      <c r="J31" s="14"/>
      <c r="K31" s="45" t="s">
        <v>43</v>
      </c>
      <c r="L31" s="37"/>
      <c r="M31" s="37"/>
      <c r="N31" s="14"/>
      <c r="O31" s="45" t="s">
        <v>44</v>
      </c>
      <c r="P31" s="37"/>
      <c r="Q31" s="37"/>
      <c r="R31" s="14"/>
      <c r="S31" s="45" t="s">
        <v>45</v>
      </c>
      <c r="T31" s="37"/>
      <c r="U31" s="37"/>
      <c r="V31" s="14"/>
    </row>
    <row r="32" spans="1:22" ht="12.75">
      <c r="A32" s="13"/>
      <c r="B32" s="14"/>
      <c r="C32" s="45" t="s">
        <v>46</v>
      </c>
      <c r="D32" s="37"/>
      <c r="E32" s="37"/>
      <c r="F32" s="14"/>
      <c r="G32" s="45" t="s">
        <v>47</v>
      </c>
      <c r="H32" s="37"/>
      <c r="I32" s="37"/>
      <c r="J32" s="14"/>
      <c r="K32" s="45" t="s">
        <v>48</v>
      </c>
      <c r="L32" s="37"/>
      <c r="M32" s="37"/>
      <c r="N32" s="14"/>
      <c r="O32" s="45" t="s">
        <v>49</v>
      </c>
      <c r="P32" s="37"/>
      <c r="Q32" s="37"/>
      <c r="R32" s="14"/>
      <c r="S32" s="46" t="s">
        <v>50</v>
      </c>
      <c r="T32" s="37"/>
      <c r="U32" s="37"/>
      <c r="V32" s="14"/>
    </row>
    <row r="33" spans="1:22" ht="12.75">
      <c r="A33" s="13"/>
      <c r="B33" s="14"/>
      <c r="C33" s="45" t="s">
        <v>51</v>
      </c>
      <c r="D33" s="37"/>
      <c r="E33" s="37"/>
      <c r="F33" s="14"/>
      <c r="G33" s="45" t="s">
        <v>52</v>
      </c>
      <c r="H33" s="37"/>
      <c r="I33" s="37"/>
      <c r="J33" s="14"/>
      <c r="K33" s="13" t="s">
        <v>53</v>
      </c>
      <c r="L33" s="37"/>
      <c r="M33" s="37"/>
      <c r="N33" s="14"/>
      <c r="O33" s="13" t="s">
        <v>54</v>
      </c>
      <c r="P33" s="37"/>
      <c r="Q33" s="37"/>
      <c r="R33" s="14"/>
      <c r="S33" s="37" t="s">
        <v>55</v>
      </c>
      <c r="T33" s="37"/>
      <c r="U33" s="37"/>
      <c r="V33" s="14"/>
    </row>
    <row r="34" spans="1:22" ht="12.75">
      <c r="A34" s="13"/>
      <c r="B34" s="14"/>
      <c r="C34" s="47" t="s">
        <v>56</v>
      </c>
      <c r="G34" s="13"/>
      <c r="H34" s="37"/>
      <c r="I34" s="37"/>
      <c r="J34" s="14"/>
      <c r="L34" s="37"/>
      <c r="M34" s="37"/>
      <c r="N34" s="14"/>
      <c r="O34" s="45" t="s">
        <v>57</v>
      </c>
      <c r="P34" s="37"/>
      <c r="Q34" s="37"/>
      <c r="R34" s="14"/>
      <c r="S34" s="45" t="s">
        <v>58</v>
      </c>
      <c r="T34" s="37"/>
      <c r="U34" s="37"/>
      <c r="V34" s="14"/>
    </row>
    <row r="35" spans="1:22" ht="12.75">
      <c r="A35" s="13"/>
      <c r="B35" s="14"/>
      <c r="C35" s="45" t="s">
        <v>58</v>
      </c>
      <c r="D35" s="37"/>
      <c r="E35" s="37"/>
      <c r="F35" s="14"/>
      <c r="G35" s="13"/>
      <c r="H35" s="37"/>
      <c r="I35" s="37"/>
      <c r="J35" s="14"/>
      <c r="L35" s="37"/>
      <c r="M35" s="37"/>
      <c r="N35" s="14"/>
      <c r="O35" s="45"/>
      <c r="P35" s="37"/>
      <c r="Q35" s="37"/>
      <c r="R35" s="14"/>
      <c r="S35" s="13" t="s">
        <v>59</v>
      </c>
      <c r="T35" s="37"/>
      <c r="U35" s="37"/>
      <c r="V35" s="14"/>
    </row>
    <row r="36" spans="1:22" ht="12.75">
      <c r="A36" s="13"/>
      <c r="B36" s="14"/>
      <c r="C36" s="13" t="s">
        <v>60</v>
      </c>
      <c r="D36" s="37"/>
      <c r="E36" s="37"/>
      <c r="F36" s="14"/>
      <c r="G36" s="13"/>
      <c r="H36" s="37"/>
      <c r="I36" s="37"/>
      <c r="J36" s="14"/>
      <c r="K36" s="13"/>
      <c r="L36" s="37"/>
      <c r="M36" s="37"/>
      <c r="N36" s="14"/>
      <c r="O36" s="45"/>
      <c r="P36" s="37"/>
      <c r="Q36" s="37"/>
      <c r="R36" s="14"/>
      <c r="S36" s="46" t="s">
        <v>61</v>
      </c>
      <c r="T36" s="37"/>
      <c r="U36" s="37"/>
      <c r="V36" s="14"/>
    </row>
    <row r="37" spans="1:22" ht="12.75">
      <c r="A37" s="13"/>
      <c r="B37" s="14"/>
      <c r="C37" s="45" t="s">
        <v>62</v>
      </c>
      <c r="D37" s="37"/>
      <c r="E37" s="37"/>
      <c r="F37" s="14"/>
      <c r="G37" s="13"/>
      <c r="H37" s="37"/>
      <c r="I37" s="37"/>
      <c r="J37" s="14"/>
      <c r="K37" s="13"/>
      <c r="L37" s="37"/>
      <c r="M37" s="37"/>
      <c r="N37" s="14"/>
      <c r="O37" s="13"/>
      <c r="P37" s="37"/>
      <c r="Q37" s="37"/>
      <c r="R37" s="14"/>
      <c r="T37" s="37"/>
      <c r="U37" s="37"/>
      <c r="V37" s="14"/>
    </row>
    <row r="38" spans="1:22" ht="12.75">
      <c r="A38" s="13"/>
      <c r="B38" s="14"/>
      <c r="C38" s="45" t="s">
        <v>63</v>
      </c>
      <c r="D38" s="37"/>
      <c r="E38" s="37"/>
      <c r="F38" s="14"/>
      <c r="G38" s="13"/>
      <c r="H38" s="37"/>
      <c r="I38" s="37"/>
      <c r="J38" s="14"/>
      <c r="K38" s="13"/>
      <c r="L38" s="37"/>
      <c r="M38" s="37"/>
      <c r="N38" s="14"/>
      <c r="O38" s="13"/>
      <c r="P38" s="37"/>
      <c r="Q38" s="37"/>
      <c r="R38" s="14"/>
      <c r="S38" s="37"/>
      <c r="T38" s="37"/>
      <c r="U38" s="37"/>
      <c r="V38" s="14"/>
    </row>
    <row r="39" spans="1:22" ht="12.75">
      <c r="A39" s="13"/>
      <c r="B39" s="14"/>
      <c r="C39" s="45" t="s">
        <v>64</v>
      </c>
      <c r="D39" s="37"/>
      <c r="E39" s="37"/>
      <c r="F39" s="14"/>
      <c r="G39" s="13"/>
      <c r="H39" s="37"/>
      <c r="I39" s="37"/>
      <c r="J39" s="14"/>
      <c r="K39" s="13"/>
      <c r="L39" s="37"/>
      <c r="M39" s="37"/>
      <c r="N39" s="14"/>
      <c r="O39" s="13"/>
      <c r="P39" s="37"/>
      <c r="Q39" s="37"/>
      <c r="R39" s="14"/>
      <c r="S39" s="37"/>
      <c r="T39" s="37"/>
      <c r="U39" s="37"/>
      <c r="V39" s="14"/>
    </row>
    <row r="40" spans="1:22" ht="12.75">
      <c r="A40" s="13"/>
      <c r="B40" s="14"/>
      <c r="C40" s="13"/>
      <c r="D40" s="37"/>
      <c r="E40" s="37"/>
      <c r="F40" s="14"/>
      <c r="G40" s="13"/>
      <c r="H40" s="37"/>
      <c r="I40" s="37"/>
      <c r="J40" s="14"/>
      <c r="K40" s="13"/>
      <c r="L40" s="37"/>
      <c r="M40" s="37"/>
      <c r="N40" s="14"/>
      <c r="O40" s="45"/>
      <c r="P40" s="37"/>
      <c r="Q40" s="37"/>
      <c r="R40" s="14"/>
      <c r="S40" s="37"/>
      <c r="T40" s="37"/>
      <c r="U40" s="37"/>
      <c r="V40" s="14"/>
    </row>
    <row r="41" spans="1:22" ht="12.75">
      <c r="A41" s="13"/>
      <c r="B41" s="14"/>
      <c r="C41" s="45" t="s">
        <v>65</v>
      </c>
      <c r="D41" s="37"/>
      <c r="E41" s="37"/>
      <c r="F41" s="14"/>
      <c r="G41" s="13"/>
      <c r="H41" s="37"/>
      <c r="I41" s="37"/>
      <c r="J41" s="14"/>
      <c r="K41" s="13"/>
      <c r="L41" s="37"/>
      <c r="M41" s="37"/>
      <c r="N41" s="14"/>
      <c r="O41" s="45" t="s">
        <v>66</v>
      </c>
      <c r="P41" s="37"/>
      <c r="Q41" s="37"/>
      <c r="R41" s="14"/>
      <c r="S41" s="37"/>
      <c r="T41" s="37"/>
      <c r="U41" s="37"/>
      <c r="V41" s="14"/>
    </row>
  </sheetData>
  <mergeCells count="10">
    <mergeCell ref="S3:V3"/>
    <mergeCell ref="E4:F4"/>
    <mergeCell ref="I4:J4"/>
    <mergeCell ref="M4:N4"/>
    <mergeCell ref="Q4:R4"/>
    <mergeCell ref="U4:V4"/>
    <mergeCell ref="C3:F3"/>
    <mergeCell ref="G3:J3"/>
    <mergeCell ref="K3:N3"/>
    <mergeCell ref="O3:R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PGE/A.H. Prins</dc:creator>
  <cp:keywords/>
  <dc:description/>
  <cp:lastModifiedBy> PGE/A.H. Prins</cp:lastModifiedBy>
  <cp:lastPrinted>2010-06-14T11:54:07Z</cp:lastPrinted>
  <dcterms:created xsi:type="dcterms:W3CDTF">2010-06-14T11:43:00Z</dcterms:created>
  <dcterms:modified xsi:type="dcterms:W3CDTF">2010-06-14T12:24:57Z</dcterms:modified>
  <cp:category/>
  <cp:version/>
  <cp:contentType/>
  <cp:contentStatus/>
</cp:coreProperties>
</file>